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60.CK-NSNN" sheetId="1" r:id="rId1"/>
  </sheets>
  <calcPr calcId="124519"/>
</workbook>
</file>

<file path=xl/calcChain.xml><?xml version="1.0" encoding="utf-8"?>
<calcChain xmlns="http://schemas.openxmlformats.org/spreadsheetml/2006/main">
  <c r="D9" i="1"/>
  <c r="E10"/>
  <c r="F10"/>
  <c r="E11"/>
  <c r="F11"/>
  <c r="E12"/>
  <c r="F12"/>
  <c r="E13"/>
  <c r="F13"/>
  <c r="E14"/>
  <c r="F14"/>
  <c r="E15"/>
  <c r="F15"/>
  <c r="E16"/>
  <c r="F16"/>
  <c r="C17"/>
  <c r="C9" s="1"/>
  <c r="C8" s="1"/>
  <c r="D17"/>
  <c r="E17"/>
  <c r="F17"/>
  <c r="H17"/>
  <c r="H9" s="1"/>
  <c r="H8" s="1"/>
  <c r="E18"/>
  <c r="F18"/>
  <c r="E19"/>
  <c r="F19"/>
  <c r="E20"/>
  <c r="F20"/>
  <c r="E21"/>
  <c r="F21"/>
  <c r="E22"/>
  <c r="F22"/>
  <c r="E23"/>
  <c r="F23"/>
  <c r="E24"/>
  <c r="F24"/>
  <c r="E25"/>
  <c r="F25"/>
  <c r="E26"/>
  <c r="F26"/>
  <c r="E27"/>
  <c r="F27"/>
  <c r="E28"/>
  <c r="F28"/>
  <c r="C29"/>
  <c r="D29"/>
  <c r="E29" s="1"/>
  <c r="F29"/>
  <c r="H29"/>
  <c r="E30"/>
  <c r="F30"/>
  <c r="E31"/>
  <c r="F31"/>
  <c r="E32"/>
  <c r="F32"/>
  <c r="E33"/>
  <c r="F33"/>
  <c r="E34"/>
  <c r="F34"/>
  <c r="E35"/>
  <c r="F35"/>
  <c r="H35"/>
  <c r="E36"/>
  <c r="F36"/>
  <c r="E37"/>
  <c r="F37"/>
  <c r="E38"/>
  <c r="F38"/>
  <c r="C39"/>
  <c r="D39"/>
  <c r="E39" s="1"/>
  <c r="F39"/>
  <c r="H39"/>
  <c r="E9" l="1"/>
  <c r="F9"/>
  <c r="D8"/>
  <c r="F8" l="1"/>
  <c r="E8"/>
</calcChain>
</file>

<file path=xl/sharedStrings.xml><?xml version="1.0" encoding="utf-8"?>
<sst xmlns="http://schemas.openxmlformats.org/spreadsheetml/2006/main" count="57" uniqueCount="50">
  <si>
    <t>Các khoản thu NSĐP được hưởng 100%</t>
  </si>
  <si>
    <t>Từ các khoản thu phân chia</t>
  </si>
  <si>
    <t xml:space="preserve">THU NSĐP ĐƯỢC HƯỞNG THEO PHÂN CẤP </t>
  </si>
  <si>
    <t>B</t>
  </si>
  <si>
    <t>Thu viện trợ</t>
  </si>
  <si>
    <t>IV</t>
  </si>
  <si>
    <t>Thu khác</t>
  </si>
  <si>
    <t>Thuế bảo vệ môi trường thu từ hàng hóa nhập khẩu</t>
  </si>
  <si>
    <t>Thuế tiêu tiêu thụ đặc biệt thu từ hàng hóa nhập khẩu</t>
  </si>
  <si>
    <t>Thuế nhập khẩu</t>
  </si>
  <si>
    <t>Thuế xuất khẩu</t>
  </si>
  <si>
    <t>Thuế giá trị gia tăng thu từ hàng hóa nhập khẩu</t>
  </si>
  <si>
    <t>Thu từ hoạt động xuất nhập khẩu</t>
  </si>
  <si>
    <t>III</t>
  </si>
  <si>
    <t>Thu từ dầu thô</t>
  </si>
  <si>
    <t>II</t>
  </si>
  <si>
    <t>Thu khác ngân sách</t>
  </si>
  <si>
    <t>Thu từ quỹ đất công ích và thu hoa lợi công sản khác</t>
  </si>
  <si>
    <t>Thu từ hoạt động xổ số kiến thiết</t>
  </si>
  <si>
    <t>Thu hồi vốn, thu cổ tức, lợi nhuận được chia của Nhà nước và lợi nhuận sau thuế còn lại sau khi trích lập các quỹ của doanh nghiệp nhà nước</t>
  </si>
  <si>
    <t>Thu tiền cấp quyền khai thác khoáng sản</t>
  </si>
  <si>
    <t>Tiền cho thuê và tiền bán nhà ở thuộc sở hữu nhà nước</t>
  </si>
  <si>
    <t>-</t>
  </si>
  <si>
    <t>Tiền cho thuê đất, thuê mặt nước</t>
  </si>
  <si>
    <t>Thu tiền sử dụng đất</t>
  </si>
  <si>
    <t>Thuế sử dụng đất phi nông nghiệp</t>
  </si>
  <si>
    <t>Thuế sử dụng đất nông nghiệp</t>
  </si>
  <si>
    <t>Các khoản thu về nhà, đất</t>
  </si>
  <si>
    <t>Các loại phí, lệ phí</t>
  </si>
  <si>
    <t>Lệ phí trước bạ</t>
  </si>
  <si>
    <t>Thuế bảo vệ môi trường</t>
  </si>
  <si>
    <t>Thuế thu nhập cá nhân</t>
  </si>
  <si>
    <t>Thu từ khu vực kinh tế ngoài quốc doanh</t>
  </si>
  <si>
    <t>Thu từ khu vực doanh nghiệp có vốn đầu tư nước ngoài</t>
  </si>
  <si>
    <t>Thu từ khu vực DNNN</t>
  </si>
  <si>
    <t>Thu nội địa</t>
  </si>
  <si>
    <t>I</t>
  </si>
  <si>
    <t>TỔNG THU NSNN TRÊN ĐỊA BÀN</t>
  </si>
  <si>
    <t>A</t>
  </si>
  <si>
    <t>3=2/1</t>
  </si>
  <si>
    <t>CÙNG KỲ NĂM TRƯỚC</t>
  </si>
  <si>
    <t>DỰ TOÁN NĂM</t>
  </si>
  <si>
    <t>SO SÁNH THỰC HIỆN VỚI (%)</t>
  </si>
  <si>
    <t>THỰC HIỆN 3 THÁNG ĐẦU NĂM 2019</t>
  </si>
  <si>
    <t>NỘI DUNG</t>
  </si>
  <si>
    <t>STT</t>
  </si>
  <si>
    <t>Đơn vị: Triệu đồng</t>
  </si>
  <si>
    <t>THỰC HIỆN THU NGÂN SÁCH NHÀ NƯỚC 3 THÁNG ĐẦU NĂM 2019</t>
  </si>
  <si>
    <t>Biểu số 60/CK-NSNN</t>
  </si>
  <si>
    <t>SỞ TÀI CHÍNH BÌNH ĐỊNH</t>
  </si>
</sst>
</file>

<file path=xl/styles.xml><?xml version="1.0" encoding="utf-8"?>
<styleSheet xmlns="http://schemas.openxmlformats.org/spreadsheetml/2006/main">
  <numFmts count="3">
    <numFmt numFmtId="164" formatCode="_-* #,##0.00\ _₫_-;\-* #,##0.00\ _₫_-;_-* &quot;-&quot;??\ _₫_-;_-@_-"/>
    <numFmt numFmtId="165" formatCode="_-* #,##0\ _₫_-;\-* #,##0\ _₫_-;_-* &quot;-&quot;??\ _₫_-;_-@_-"/>
    <numFmt numFmtId="166" formatCode="0.0"/>
  </numFmts>
  <fonts count="8">
    <font>
      <sz val="11"/>
      <color theme="1"/>
      <name val="Calibri"/>
      <family val="2"/>
      <charset val="163"/>
      <scheme val="minor"/>
    </font>
    <font>
      <sz val="11"/>
      <color theme="1"/>
      <name val="Calibri"/>
      <family val="2"/>
      <charset val="163"/>
      <scheme val="minor"/>
    </font>
    <font>
      <sz val="13"/>
      <color theme="1"/>
      <name val="Cambria"/>
      <family val="1"/>
      <charset val="163"/>
      <scheme val="major"/>
    </font>
    <font>
      <sz val="13"/>
      <name val="Cambria"/>
      <family val="1"/>
      <charset val="163"/>
      <scheme val="major"/>
    </font>
    <font>
      <b/>
      <sz val="13"/>
      <name val="Cambria"/>
      <family val="1"/>
      <charset val="163"/>
      <scheme val="major"/>
    </font>
    <font>
      <i/>
      <sz val="13"/>
      <name val="Cambria"/>
      <family val="1"/>
      <charset val="163"/>
      <scheme val="major"/>
    </font>
    <font>
      <i/>
      <sz val="13"/>
      <color rgb="FF000000"/>
      <name val="Cambria"/>
      <family val="1"/>
      <charset val="163"/>
      <scheme val="major"/>
    </font>
    <font>
      <b/>
      <sz val="13"/>
      <color rgb="FF000000"/>
      <name val="Cambria"/>
      <family val="1"/>
      <charset val="163"/>
      <scheme val="maj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23">
    <xf numFmtId="0" fontId="0" fillId="0" borderId="0" xfId="0"/>
    <xf numFmtId="165" fontId="0" fillId="2" borderId="0" xfId="1" applyNumberFormat="1" applyFont="1" applyFill="1"/>
    <xf numFmtId="0" fontId="2" fillId="0" borderId="0" xfId="0" applyFont="1"/>
    <xf numFmtId="165" fontId="2" fillId="2" borderId="0" xfId="1" applyNumberFormat="1" applyFont="1" applyFill="1"/>
    <xf numFmtId="166" fontId="3" fillId="0" borderId="1" xfId="0" applyNumberFormat="1" applyFont="1" applyBorder="1" applyAlignment="1">
      <alignment horizontal="center"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66" fontId="4" fillId="0" borderId="1" xfId="0" applyNumberFormat="1" applyFont="1" applyBorder="1" applyAlignment="1">
      <alignment horizontal="center" vertical="center" wrapText="1"/>
    </xf>
    <xf numFmtId="3" fontId="4"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166" fontId="5" fillId="0" borderId="1" xfId="0" applyNumberFormat="1" applyFont="1" applyBorder="1" applyAlignment="1">
      <alignment horizontal="center" vertical="center" wrapText="1"/>
    </xf>
    <xf numFmtId="3" fontId="5" fillId="0" borderId="1"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3" fontId="5" fillId="0" borderId="2" xfId="0" applyNumberFormat="1" applyFont="1" applyBorder="1" applyAlignment="1">
      <alignment vertical="center" wrapText="1"/>
    </xf>
    <xf numFmtId="0" fontId="5" fillId="0" borderId="2" xfId="0" applyFont="1" applyBorder="1" applyAlignment="1">
      <alignment vertical="center" wrapText="1"/>
    </xf>
    <xf numFmtId="0" fontId="4" fillId="0" borderId="1" xfId="0" applyFont="1" applyBorder="1" applyAlignment="1">
      <alignment horizontal="center" vertical="center" wrapText="1"/>
    </xf>
    <xf numFmtId="0" fontId="6" fillId="0" borderId="0" xfId="0" applyFont="1" applyAlignment="1">
      <alignment horizontal="right"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left" vertical="center"/>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39"/>
  <sheetViews>
    <sheetView showZeros="0" tabSelected="1" workbookViewId="0">
      <selection sqref="A1:F39"/>
    </sheetView>
  </sheetViews>
  <sheetFormatPr defaultRowHeight="15"/>
  <cols>
    <col min="1" max="1" width="4.42578125" customWidth="1"/>
    <col min="2" max="2" width="54.42578125" customWidth="1"/>
    <col min="3" max="4" width="11" customWidth="1"/>
    <col min="5" max="6" width="12.85546875" bestFit="1" customWidth="1"/>
    <col min="8" max="8" width="16" style="1" hidden="1" customWidth="1"/>
  </cols>
  <sheetData>
    <row r="1" spans="1:8" s="2" customFormat="1" ht="16.5">
      <c r="A1" s="22" t="s">
        <v>49</v>
      </c>
      <c r="F1" s="21" t="s">
        <v>48</v>
      </c>
      <c r="H1" s="3"/>
    </row>
    <row r="2" spans="1:8" s="2" customFormat="1" ht="16.5">
      <c r="A2" s="19"/>
      <c r="H2" s="3"/>
    </row>
    <row r="3" spans="1:8" s="2" customFormat="1" ht="16.5">
      <c r="A3" s="20" t="s">
        <v>47</v>
      </c>
      <c r="B3" s="20"/>
      <c r="C3" s="20"/>
      <c r="D3" s="20"/>
      <c r="E3" s="20"/>
      <c r="F3" s="20"/>
      <c r="H3" s="3"/>
    </row>
    <row r="4" spans="1:8" s="2" customFormat="1" ht="16.5">
      <c r="F4" s="19" t="s">
        <v>46</v>
      </c>
      <c r="H4" s="3"/>
    </row>
    <row r="5" spans="1:8" s="2" customFormat="1" ht="51" customHeight="1">
      <c r="A5" s="18" t="s">
        <v>45</v>
      </c>
      <c r="B5" s="18" t="s">
        <v>44</v>
      </c>
      <c r="C5" s="18" t="s">
        <v>41</v>
      </c>
      <c r="D5" s="18" t="s">
        <v>43</v>
      </c>
      <c r="E5" s="18" t="s">
        <v>42</v>
      </c>
      <c r="F5" s="18"/>
      <c r="H5" s="3"/>
    </row>
    <row r="6" spans="1:8" s="2" customFormat="1" ht="49.5">
      <c r="A6" s="18"/>
      <c r="B6" s="18"/>
      <c r="C6" s="18"/>
      <c r="D6" s="18"/>
      <c r="E6" s="11" t="s">
        <v>41</v>
      </c>
      <c r="F6" s="11" t="s">
        <v>40</v>
      </c>
      <c r="H6" s="3"/>
    </row>
    <row r="7" spans="1:8" s="2" customFormat="1" ht="16.5">
      <c r="A7" s="7" t="s">
        <v>38</v>
      </c>
      <c r="B7" s="7" t="s">
        <v>3</v>
      </c>
      <c r="C7" s="7">
        <v>1</v>
      </c>
      <c r="D7" s="7">
        <v>2</v>
      </c>
      <c r="E7" s="7" t="s">
        <v>39</v>
      </c>
      <c r="F7" s="7">
        <v>4</v>
      </c>
      <c r="H7" s="3"/>
    </row>
    <row r="8" spans="1:8" s="2" customFormat="1" ht="16.5">
      <c r="A8" s="11" t="s">
        <v>38</v>
      </c>
      <c r="B8" s="10" t="s">
        <v>37</v>
      </c>
      <c r="C8" s="9">
        <f>+C9+C28+C29+C36</f>
        <v>7445000</v>
      </c>
      <c r="D8" s="9">
        <f>+D9+D28+D29+D36</f>
        <v>2682318</v>
      </c>
      <c r="E8" s="8">
        <f>+IF(AND(D8&gt;0,C8&gt;0),D8*100/C8,)</f>
        <v>36.028448623237075</v>
      </c>
      <c r="F8" s="8">
        <f>+IF(AND(D8&gt;0,H8&gt;0),D8*100/H8,)</f>
        <v>152.14794150996588</v>
      </c>
      <c r="H8" s="3">
        <f>+H9+H28+H29+H36</f>
        <v>1762967</v>
      </c>
    </row>
    <row r="9" spans="1:8" s="2" customFormat="1" ht="16.5">
      <c r="A9" s="11" t="s">
        <v>36</v>
      </c>
      <c r="B9" s="10" t="s">
        <v>35</v>
      </c>
      <c r="C9" s="9">
        <f>+C10+C11+C12+C13+C14+C15+C16+C17+C23+C24+C25+C26+C27</f>
        <v>6805000</v>
      </c>
      <c r="D9" s="9">
        <f>+D10+D11+D12+D13+D14+D15+D16+D17+D23+D24+D25+D26+D27</f>
        <v>2491366</v>
      </c>
      <c r="E9" s="8">
        <f>+IF(AND(D9&gt;0,C9&gt;0),D9*100/C9,)</f>
        <v>36.610815576781775</v>
      </c>
      <c r="F9" s="8">
        <f>+IF(AND(D9&gt;0,H9&gt;0),D9*100/H9,)</f>
        <v>153.08402715905251</v>
      </c>
      <c r="H9" s="3">
        <f>+H10+H11+H12+H13+H14+H15+H16+H17+H23+H24+H25+H26+H27</f>
        <v>1627450</v>
      </c>
    </row>
    <row r="10" spans="1:8" s="2" customFormat="1" ht="16.5">
      <c r="A10" s="7">
        <v>1</v>
      </c>
      <c r="B10" s="6" t="s">
        <v>34</v>
      </c>
      <c r="C10" s="5">
        <v>430000</v>
      </c>
      <c r="D10" s="5">
        <v>86859</v>
      </c>
      <c r="E10" s="4">
        <f>+IF(AND(D10&gt;0,C10&gt;0),D10*100/C10,)</f>
        <v>20.199767441860466</v>
      </c>
      <c r="F10" s="4">
        <f>+IF(AND(D10&gt;0,H10&gt;0),D10*100/H10,)</f>
        <v>81.318753335268184</v>
      </c>
      <c r="H10" s="3">
        <v>106813</v>
      </c>
    </row>
    <row r="11" spans="1:8" s="2" customFormat="1" ht="33">
      <c r="A11" s="7">
        <v>2</v>
      </c>
      <c r="B11" s="6" t="s">
        <v>33</v>
      </c>
      <c r="C11" s="5">
        <v>300000</v>
      </c>
      <c r="D11" s="5">
        <v>58438</v>
      </c>
      <c r="E11" s="4">
        <f>+IF(AND(D11&gt;0,C11&gt;0),D11*100/C11,)</f>
        <v>19.479333333333333</v>
      </c>
      <c r="F11" s="4">
        <f>+IF(AND(D11&gt;0,H11&gt;0),D11*100/H11,)</f>
        <v>173.79330855018588</v>
      </c>
      <c r="H11" s="3">
        <v>33625</v>
      </c>
    </row>
    <row r="12" spans="1:8" s="2" customFormat="1" ht="16.5">
      <c r="A12" s="7">
        <v>3</v>
      </c>
      <c r="B12" s="6" t="s">
        <v>32</v>
      </c>
      <c r="C12" s="5">
        <v>2185000</v>
      </c>
      <c r="D12" s="5">
        <v>439031</v>
      </c>
      <c r="E12" s="4">
        <f>+IF(AND(D12&gt;0,C12&gt;0),D12*100/C12,)</f>
        <v>20.092951945080092</v>
      </c>
      <c r="F12" s="4">
        <f>+IF(AND(D12&gt;0,H12&gt;0),D12*100/H12,)</f>
        <v>98.20338520521716</v>
      </c>
      <c r="H12" s="3">
        <v>447063</v>
      </c>
    </row>
    <row r="13" spans="1:8" s="2" customFormat="1" ht="16.5">
      <c r="A13" s="7">
        <v>4</v>
      </c>
      <c r="B13" s="6" t="s">
        <v>31</v>
      </c>
      <c r="C13" s="5">
        <v>330000</v>
      </c>
      <c r="D13" s="5">
        <v>95649</v>
      </c>
      <c r="E13" s="4">
        <f>+IF(AND(D13&gt;0,C13&gt;0),D13*100/C13,)</f>
        <v>28.984545454545454</v>
      </c>
      <c r="F13" s="4">
        <f>+IF(AND(D13&gt;0,H13&gt;0),D13*100/H13,)</f>
        <v>127.29438381687517</v>
      </c>
      <c r="H13" s="3">
        <v>75140</v>
      </c>
    </row>
    <row r="14" spans="1:8" s="2" customFormat="1" ht="16.5">
      <c r="A14" s="7">
        <v>5</v>
      </c>
      <c r="B14" s="6" t="s">
        <v>30</v>
      </c>
      <c r="C14" s="5">
        <v>820000</v>
      </c>
      <c r="D14" s="5">
        <v>150393</v>
      </c>
      <c r="E14" s="4">
        <f>+IF(AND(D14&gt;0,C14&gt;0),D14*100/C14,)</f>
        <v>18.34060975609756</v>
      </c>
      <c r="F14" s="4">
        <f>+IF(AND(D14&gt;0,H14&gt;0),D14*100/H14,)</f>
        <v>111.9603653770277</v>
      </c>
      <c r="H14" s="3">
        <v>134327</v>
      </c>
    </row>
    <row r="15" spans="1:8" s="2" customFormat="1" ht="16.5">
      <c r="A15" s="7">
        <v>6</v>
      </c>
      <c r="B15" s="6" t="s">
        <v>29</v>
      </c>
      <c r="C15" s="5">
        <v>270000</v>
      </c>
      <c r="D15" s="5">
        <v>83150</v>
      </c>
      <c r="E15" s="4">
        <f>+IF(AND(D15&gt;0,C15&gt;0),D15*100/C15,)</f>
        <v>30.796296296296298</v>
      </c>
      <c r="F15" s="4">
        <f>+IF(AND(D15&gt;0,H15&gt;0),D15*100/H15,)</f>
        <v>136.89270838478129</v>
      </c>
      <c r="H15" s="3">
        <v>60741</v>
      </c>
    </row>
    <row r="16" spans="1:8" s="2" customFormat="1" ht="16.5">
      <c r="A16" s="7">
        <v>7</v>
      </c>
      <c r="B16" s="6" t="s">
        <v>28</v>
      </c>
      <c r="C16" s="5">
        <v>150000</v>
      </c>
      <c r="D16" s="5">
        <v>43348</v>
      </c>
      <c r="E16" s="4">
        <f>+IF(AND(D16&gt;0,C16&gt;0),D16*100/C16,)</f>
        <v>28.898666666666667</v>
      </c>
      <c r="F16" s="4">
        <f>+IF(AND(D16&gt;0,H16&gt;0),D16*100/H16,)</f>
        <v>112.29469975648931</v>
      </c>
      <c r="H16" s="3">
        <v>38602</v>
      </c>
    </row>
    <row r="17" spans="1:8" s="2" customFormat="1" ht="16.5">
      <c r="A17" s="7">
        <v>8</v>
      </c>
      <c r="B17" s="6" t="s">
        <v>27</v>
      </c>
      <c r="C17" s="5">
        <f>+C18+C19+C20+C21+C22</f>
        <v>1825000</v>
      </c>
      <c r="D17" s="5">
        <f>+D18+D19+D20+D21+D22</f>
        <v>1407161</v>
      </c>
      <c r="E17" s="4">
        <f>+IF(AND(D17&gt;0,C17&gt;0),D17*100/C17,)</f>
        <v>77.104712328767121</v>
      </c>
      <c r="F17" s="4">
        <f>+IF(AND(D17&gt;0,H17&gt;0),D17*100/H17,)</f>
        <v>227.08158509663176</v>
      </c>
      <c r="H17" s="3">
        <f>+H18+H19+H20+H21+H22</f>
        <v>619672</v>
      </c>
    </row>
    <row r="18" spans="1:8" s="2" customFormat="1" ht="16.5">
      <c r="A18" s="15" t="s">
        <v>22</v>
      </c>
      <c r="B18" s="14" t="s">
        <v>26</v>
      </c>
      <c r="C18" s="13"/>
      <c r="D18" s="13">
        <v>2</v>
      </c>
      <c r="E18" s="12">
        <f>+IF(AND(D18&gt;0,C18&gt;0),D18*100/C18,)</f>
        <v>0</v>
      </c>
      <c r="F18" s="12">
        <f>+IF(AND(D18&gt;0,H18&gt;0),D18*100/H18,)</f>
        <v>0.20725388601036268</v>
      </c>
      <c r="H18" s="3">
        <v>965</v>
      </c>
    </row>
    <row r="19" spans="1:8" s="2" customFormat="1" ht="16.5">
      <c r="A19" s="15" t="s">
        <v>22</v>
      </c>
      <c r="B19" s="14" t="s">
        <v>25</v>
      </c>
      <c r="C19" s="13">
        <v>15000</v>
      </c>
      <c r="D19" s="13">
        <v>2774</v>
      </c>
      <c r="E19" s="12">
        <f>+IF(AND(D19&gt;0,C19&gt;0),D19*100/C19,)</f>
        <v>18.493333333333332</v>
      </c>
      <c r="F19" s="12">
        <f>+IF(AND(D19&gt;0,H19&gt;0),D19*100/H19,)</f>
        <v>194.80337078651687</v>
      </c>
      <c r="H19" s="3">
        <v>1424</v>
      </c>
    </row>
    <row r="20" spans="1:8" s="2" customFormat="1" ht="16.5">
      <c r="A20" s="15" t="s">
        <v>22</v>
      </c>
      <c r="B20" s="17" t="s">
        <v>24</v>
      </c>
      <c r="C20" s="16">
        <v>1500000</v>
      </c>
      <c r="D20" s="16">
        <v>1326608</v>
      </c>
      <c r="E20" s="12">
        <f>+IF(AND(D20&gt;0,C20&gt;0),D20*100/C20,)</f>
        <v>88.440533333333335</v>
      </c>
      <c r="F20" s="12">
        <f>+IF(AND(D20&gt;0,H20&gt;0),D20*100/H20,)</f>
        <v>239.08447023627156</v>
      </c>
      <c r="H20" s="3">
        <v>554870</v>
      </c>
    </row>
    <row r="21" spans="1:8" s="2" customFormat="1" ht="16.5">
      <c r="A21" s="15" t="s">
        <v>22</v>
      </c>
      <c r="B21" s="14" t="s">
        <v>23</v>
      </c>
      <c r="C21" s="13">
        <v>310000</v>
      </c>
      <c r="D21" s="13">
        <v>76920</v>
      </c>
      <c r="E21" s="12">
        <f>+IF(AND(D21&gt;0,C21&gt;0),D21*100/C21,)</f>
        <v>24.812903225806451</v>
      </c>
      <c r="F21" s="12">
        <f>+IF(AND(D21&gt;0,H21&gt;0),D21*100/H21,)</f>
        <v>257.83528307578854</v>
      </c>
      <c r="H21" s="3">
        <v>29833</v>
      </c>
    </row>
    <row r="22" spans="1:8" s="2" customFormat="1" ht="33">
      <c r="A22" s="15" t="s">
        <v>22</v>
      </c>
      <c r="B22" s="14" t="s">
        <v>21</v>
      </c>
      <c r="C22" s="13"/>
      <c r="D22" s="13">
        <v>857</v>
      </c>
      <c r="E22" s="12">
        <f>+IF(AND(D22&gt;0,C22&gt;0),D22*100/C22,)</f>
        <v>0</v>
      </c>
      <c r="F22" s="12">
        <f>+IF(AND(D22&gt;0,H22&gt;0),D22*100/H22,)</f>
        <v>2.6304481276856966</v>
      </c>
      <c r="H22" s="3">
        <v>32580</v>
      </c>
    </row>
    <row r="23" spans="1:8" s="2" customFormat="1" ht="16.5">
      <c r="A23" s="7">
        <v>9</v>
      </c>
      <c r="B23" s="6" t="s">
        <v>20</v>
      </c>
      <c r="C23" s="5">
        <v>50000</v>
      </c>
      <c r="D23" s="5">
        <v>19218</v>
      </c>
      <c r="E23" s="4">
        <f>+IF(AND(D23&gt;0,C23&gt;0),D23*100/C23,)</f>
        <v>38.436</v>
      </c>
      <c r="F23" s="4">
        <f>+IF(AND(D23&gt;0,H23&gt;0),D23*100/H23,)</f>
        <v>191.6625112197068</v>
      </c>
      <c r="H23" s="3">
        <v>10027</v>
      </c>
    </row>
    <row r="24" spans="1:8" s="2" customFormat="1" ht="49.5">
      <c r="A24" s="7">
        <v>10</v>
      </c>
      <c r="B24" s="6" t="s">
        <v>19</v>
      </c>
      <c r="C24" s="5">
        <v>25000</v>
      </c>
      <c r="D24" s="5">
        <v>1095</v>
      </c>
      <c r="E24" s="4">
        <f>+IF(AND(D24&gt;0,C24&gt;0),D24*100/C24,)</f>
        <v>4.38</v>
      </c>
      <c r="F24" s="4">
        <f>+IF(AND(D24&gt;0,H24&gt;0),D24*100/H24,)</f>
        <v>44.584690553745929</v>
      </c>
      <c r="H24" s="3">
        <v>2456</v>
      </c>
    </row>
    <row r="25" spans="1:8" s="2" customFormat="1" ht="16.5">
      <c r="A25" s="7">
        <v>11</v>
      </c>
      <c r="B25" s="6" t="s">
        <v>18</v>
      </c>
      <c r="C25" s="5">
        <v>105000</v>
      </c>
      <c r="D25" s="5">
        <v>41360</v>
      </c>
      <c r="E25" s="4">
        <f>+IF(AND(D25&gt;0,C25&gt;0),D25*100/C25,)</f>
        <v>39.390476190476193</v>
      </c>
      <c r="F25" s="4">
        <f>+IF(AND(D25&gt;0,H25&gt;0),D25*100/H25,)</f>
        <v>134.66171778342124</v>
      </c>
      <c r="H25" s="3">
        <v>30714</v>
      </c>
    </row>
    <row r="26" spans="1:8" s="2" customFormat="1" ht="33">
      <c r="A26" s="7">
        <v>12</v>
      </c>
      <c r="B26" s="6" t="s">
        <v>17</v>
      </c>
      <c r="C26" s="5">
        <v>60000</v>
      </c>
      <c r="D26" s="5">
        <v>5208</v>
      </c>
      <c r="E26" s="4">
        <f>+IF(AND(D26&gt;0,C26&gt;0),D26*100/C26,)</f>
        <v>8.68</v>
      </c>
      <c r="F26" s="4">
        <f>+IF(AND(D26&gt;0,H26&gt;0),D26*100/H26,)</f>
        <v>75.576839355681329</v>
      </c>
      <c r="H26" s="3">
        <v>6891</v>
      </c>
    </row>
    <row r="27" spans="1:8" s="2" customFormat="1" ht="16.5">
      <c r="A27" s="7">
        <v>13</v>
      </c>
      <c r="B27" s="6" t="s">
        <v>16</v>
      </c>
      <c r="C27" s="5">
        <v>255000</v>
      </c>
      <c r="D27" s="5">
        <v>60456</v>
      </c>
      <c r="E27" s="4">
        <f>+IF(AND(D27&gt;0,C27&gt;0),D27*100/C27,)</f>
        <v>23.708235294117646</v>
      </c>
      <c r="F27" s="4">
        <f>+IF(AND(D27&gt;0,H27&gt;0),D27*100/H27,)</f>
        <v>98.496228351716383</v>
      </c>
      <c r="H27" s="3">
        <v>61379</v>
      </c>
    </row>
    <row r="28" spans="1:8" s="2" customFormat="1" ht="16.5">
      <c r="A28" s="11" t="s">
        <v>15</v>
      </c>
      <c r="B28" s="10" t="s">
        <v>14</v>
      </c>
      <c r="C28" s="5"/>
      <c r="D28" s="5"/>
      <c r="E28" s="4">
        <f>+IF(AND(D28&gt;0,C28&gt;0),D28*100/C28,)</f>
        <v>0</v>
      </c>
      <c r="F28" s="4">
        <f>+IF(AND(D28&gt;0,H28&gt;0),D28*100/H28,)</f>
        <v>0</v>
      </c>
      <c r="H28" s="3"/>
    </row>
    <row r="29" spans="1:8" s="2" customFormat="1" ht="16.5">
      <c r="A29" s="11" t="s">
        <v>13</v>
      </c>
      <c r="B29" s="10" t="s">
        <v>12</v>
      </c>
      <c r="C29" s="9">
        <f>+C30+C31+C32+C33+C34+C35</f>
        <v>640000</v>
      </c>
      <c r="D29" s="9">
        <f>+D30+D31+D32+D33+D34+D35</f>
        <v>190952</v>
      </c>
      <c r="E29" s="8">
        <f>+IF(AND(D29&gt;0,C29&gt;0),D29*100/C29,)</f>
        <v>29.83625</v>
      </c>
      <c r="F29" s="8">
        <f>+IF(AND(D29&gt;0,H29&gt;0),D29*100/H29,)</f>
        <v>140.90630695779865</v>
      </c>
      <c r="H29" s="3">
        <f>+H30+H31+H32+H33+H34+H35</f>
        <v>135517</v>
      </c>
    </row>
    <row r="30" spans="1:8" s="2" customFormat="1" ht="16.5">
      <c r="A30" s="7">
        <v>1</v>
      </c>
      <c r="B30" s="6" t="s">
        <v>11</v>
      </c>
      <c r="C30" s="5">
        <v>430000</v>
      </c>
      <c r="D30" s="5">
        <v>147464</v>
      </c>
      <c r="E30" s="4">
        <f>+IF(AND(D30&gt;0,C30&gt;0),D30*100/C30,)</f>
        <v>34.29395348837209</v>
      </c>
      <c r="F30" s="4">
        <f>+IF(AND(D30&gt;0,H30&gt;0),D30*100/H30,)</f>
        <v>153.38783831575444</v>
      </c>
      <c r="H30" s="3">
        <v>96138</v>
      </c>
    </row>
    <row r="31" spans="1:8" s="2" customFormat="1" ht="16.5">
      <c r="A31" s="7">
        <v>2</v>
      </c>
      <c r="B31" s="6" t="s">
        <v>10</v>
      </c>
      <c r="C31" s="5">
        <v>115000</v>
      </c>
      <c r="D31" s="5">
        <v>32431</v>
      </c>
      <c r="E31" s="4">
        <f>+IF(AND(D31&gt;0,C31&gt;0),D31*100/C31,)</f>
        <v>28.200869565217392</v>
      </c>
      <c r="F31" s="4">
        <f>+IF(AND(D31&gt;0,H31&gt;0),D31*100/H31,)</f>
        <v>141.88651179069871</v>
      </c>
      <c r="H31" s="3">
        <v>22857</v>
      </c>
    </row>
    <row r="32" spans="1:8" s="2" customFormat="1" ht="16.5">
      <c r="A32" s="7">
        <v>3</v>
      </c>
      <c r="B32" s="6" t="s">
        <v>9</v>
      </c>
      <c r="C32" s="5">
        <v>95000</v>
      </c>
      <c r="D32" s="5">
        <v>9369</v>
      </c>
      <c r="E32" s="4">
        <f>+IF(AND(D32&gt;0,C32&gt;0),D32*100/C32,)</f>
        <v>9.8621052631578952</v>
      </c>
      <c r="F32" s="4">
        <f>+IF(AND(D32&gt;0,H32&gt;0),D32*100/H32,)</f>
        <v>97.991841857546277</v>
      </c>
      <c r="H32" s="3">
        <v>9561</v>
      </c>
    </row>
    <row r="33" spans="1:8" s="2" customFormat="1" ht="33">
      <c r="A33" s="7">
        <v>4</v>
      </c>
      <c r="B33" s="6" t="s">
        <v>8</v>
      </c>
      <c r="C33" s="5"/>
      <c r="D33" s="5">
        <v>0</v>
      </c>
      <c r="E33" s="4">
        <f>+IF(AND(D33&gt;0,C33&gt;0),D33*100/C33,)</f>
        <v>0</v>
      </c>
      <c r="F33" s="4">
        <f>+IF(AND(D33&gt;0,H33&gt;0),D33*100/H33,)</f>
        <v>0</v>
      </c>
      <c r="H33" s="3">
        <v>0</v>
      </c>
    </row>
    <row r="34" spans="1:8" s="2" customFormat="1" ht="33">
      <c r="A34" s="7">
        <v>5</v>
      </c>
      <c r="B34" s="6" t="s">
        <v>7</v>
      </c>
      <c r="C34" s="5"/>
      <c r="D34" s="5">
        <v>56</v>
      </c>
      <c r="E34" s="4">
        <f>+IF(AND(D34&gt;0,C34&gt;0),D34*100/C34,)</f>
        <v>0</v>
      </c>
      <c r="F34" s="4">
        <f>+IF(AND(D34&gt;0,H34&gt;0),D34*100/H34,)</f>
        <v>560</v>
      </c>
      <c r="H34" s="3">
        <v>10</v>
      </c>
    </row>
    <row r="35" spans="1:8" s="2" customFormat="1" ht="16.5">
      <c r="A35" s="7">
        <v>6</v>
      </c>
      <c r="B35" s="6" t="s">
        <v>6</v>
      </c>
      <c r="C35" s="5"/>
      <c r="D35" s="5">
        <v>1632</v>
      </c>
      <c r="E35" s="4">
        <f>+IF(AND(D35&gt;0,C35&gt;0),D35*100/C35,)</f>
        <v>0</v>
      </c>
      <c r="F35" s="4">
        <f>+IF(AND(D35&gt;0,H35&gt;0),D35*100/H35,)</f>
        <v>23.478636167457921</v>
      </c>
      <c r="H35" s="3">
        <f>6886+65</f>
        <v>6951</v>
      </c>
    </row>
    <row r="36" spans="1:8" s="2" customFormat="1" ht="16.5">
      <c r="A36" s="11" t="s">
        <v>5</v>
      </c>
      <c r="B36" s="10" t="s">
        <v>4</v>
      </c>
      <c r="C36" s="5"/>
      <c r="D36" s="5"/>
      <c r="E36" s="4">
        <f>+IF(AND(D36&gt;0,C36&gt;0),D36*100/C36,)</f>
        <v>0</v>
      </c>
      <c r="F36" s="4">
        <f>+IF(AND(D36&gt;0,H36&gt;0),D36*100/H36,)</f>
        <v>0</v>
      </c>
      <c r="H36" s="3"/>
    </row>
    <row r="37" spans="1:8" s="2" customFormat="1" ht="16.5">
      <c r="A37" s="11" t="s">
        <v>3</v>
      </c>
      <c r="B37" s="10" t="s">
        <v>2</v>
      </c>
      <c r="C37" s="9">
        <v>6120001</v>
      </c>
      <c r="D37" s="9">
        <v>2365475</v>
      </c>
      <c r="E37" s="8">
        <f>+IF(AND(D37&gt;0,C37&gt;0),D37*100/C37,)</f>
        <v>38.651545971969611</v>
      </c>
      <c r="F37" s="8">
        <f>+IF(AND(D37&gt;0,H37&gt;0),D37*100/H37,)</f>
        <v>157.05503590626128</v>
      </c>
      <c r="H37" s="3">
        <v>1506144</v>
      </c>
    </row>
    <row r="38" spans="1:8" s="2" customFormat="1" ht="16.5">
      <c r="A38" s="7">
        <v>1</v>
      </c>
      <c r="B38" s="6" t="s">
        <v>1</v>
      </c>
      <c r="C38" s="5">
        <v>3368700</v>
      </c>
      <c r="D38" s="5">
        <v>704335</v>
      </c>
      <c r="E38" s="4">
        <f>+IF(AND(D38&gt;0,C38&gt;0),D38*100/C38,)</f>
        <v>20.908213851040461</v>
      </c>
      <c r="F38" s="4">
        <f>+IF(AND(D38&gt;0,H38&gt;0),D38*100/H38,)</f>
        <v>105.69268561327372</v>
      </c>
      <c r="H38" s="3">
        <v>666399</v>
      </c>
    </row>
    <row r="39" spans="1:8" s="2" customFormat="1" ht="16.5">
      <c r="A39" s="7">
        <v>2</v>
      </c>
      <c r="B39" s="6" t="s">
        <v>0</v>
      </c>
      <c r="C39" s="5">
        <f>+C37-C38</f>
        <v>2751301</v>
      </c>
      <c r="D39" s="5">
        <f>+D37-D38</f>
        <v>1661140</v>
      </c>
      <c r="E39" s="4">
        <f>+IF(AND(D39&gt;0,C39&gt;0),D39*100/C39,)</f>
        <v>60.376527322891967</v>
      </c>
      <c r="F39" s="4">
        <f>+IF(AND(D39&gt;0,H39&gt;0),D39*100/H39,)</f>
        <v>197.81481283008532</v>
      </c>
      <c r="H39" s="3">
        <f>+H37-H38</f>
        <v>839745</v>
      </c>
    </row>
  </sheetData>
  <mergeCells count="6">
    <mergeCell ref="A3:F3"/>
    <mergeCell ref="A5:A6"/>
    <mergeCell ref="B5:B6"/>
    <mergeCell ref="C5:C6"/>
    <mergeCell ref="D5:D6"/>
    <mergeCell ref="E5:F5"/>
  </mergeCells>
  <pageMargins left="0.47" right="0.17" top="0.75" bottom="0.4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60.CK-NSNN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2019-12-16T07:16:36Z</dcterms:created>
  <dcterms:modified xsi:type="dcterms:W3CDTF">2019-12-16T07:16:52Z</dcterms:modified>
</cp:coreProperties>
</file>