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60" sheetId="1" r:id="rId1"/>
  </sheets>
  <calcPr calcId="124519" calcMode="manual"/>
</workbook>
</file>

<file path=xl/calcChain.xml><?xml version="1.0" encoding="utf-8"?>
<calcChain xmlns="http://schemas.openxmlformats.org/spreadsheetml/2006/main">
  <c r="H40" i="1"/>
  <c r="D40"/>
  <c r="E40" s="1"/>
  <c r="C40"/>
  <c r="F39"/>
  <c r="E39"/>
  <c r="H38"/>
  <c r="C38"/>
  <c r="F33"/>
  <c r="E33"/>
  <c r="A33"/>
  <c r="A34" s="1"/>
  <c r="F32"/>
  <c r="E32"/>
  <c r="A32"/>
  <c r="F31"/>
  <c r="E31"/>
  <c r="D30"/>
  <c r="E30" s="1"/>
  <c r="C30"/>
  <c r="F28"/>
  <c r="E28"/>
  <c r="A28"/>
  <c r="F27"/>
  <c r="E27"/>
  <c r="A27"/>
  <c r="F26"/>
  <c r="E26"/>
  <c r="F25"/>
  <c r="E25"/>
  <c r="A25"/>
  <c r="F24"/>
  <c r="E24"/>
  <c r="F22"/>
  <c r="E22"/>
  <c r="F21"/>
  <c r="E21"/>
  <c r="F20"/>
  <c r="E20"/>
  <c r="H18"/>
  <c r="H10" s="1"/>
  <c r="H8" s="1"/>
  <c r="D18"/>
  <c r="E18" s="1"/>
  <c r="C18"/>
  <c r="C10" s="1"/>
  <c r="C8" s="1"/>
  <c r="F17"/>
  <c r="E17"/>
  <c r="F16"/>
  <c r="E16"/>
  <c r="F15"/>
  <c r="E15"/>
  <c r="F14"/>
  <c r="E14"/>
  <c r="F13"/>
  <c r="E13"/>
  <c r="A13"/>
  <c r="A14" s="1"/>
  <c r="A15" s="1"/>
  <c r="A16" s="1"/>
  <c r="A17" s="1"/>
  <c r="F12"/>
  <c r="E12"/>
  <c r="A12"/>
  <c r="F11"/>
  <c r="E11"/>
  <c r="C11"/>
  <c r="D10" l="1"/>
  <c r="F18"/>
  <c r="F30"/>
  <c r="F40"/>
  <c r="D38"/>
  <c r="D8" l="1"/>
  <c r="E10"/>
  <c r="F10"/>
  <c r="F38"/>
  <c r="E38"/>
  <c r="F8" l="1"/>
  <c r="E8"/>
</calcChain>
</file>

<file path=xl/sharedStrings.xml><?xml version="1.0" encoding="utf-8"?>
<sst xmlns="http://schemas.openxmlformats.org/spreadsheetml/2006/main" count="57" uniqueCount="52">
  <si>
    <t>UBND TỈNH BÌNH ĐỊNH</t>
  </si>
  <si>
    <t>Biểu số 60/CK-NSNN</t>
  </si>
  <si>
    <t>ƯỚC THỰC HIỆN THU NGÂN SÁCH NHÀ NƯỚC NĂM 2020</t>
  </si>
  <si>
    <t>Đơn vị: Triệu đồng</t>
  </si>
  <si>
    <t>STT</t>
  </si>
  <si>
    <t>NỘI DUNG</t>
  </si>
  <si>
    <t>DỰ TOÁN NĂM</t>
  </si>
  <si>
    <t>ƯỚC THỰC HIỆN  NĂM 2020</t>
  </si>
  <si>
    <t>SO SÁNH THỰC HIỆN VỚI (%)</t>
  </si>
  <si>
    <t>Năm 2019</t>
  </si>
  <si>
    <t>CÙNG KỲ NĂM TRƯỚC</t>
  </si>
  <si>
    <t>A</t>
  </si>
  <si>
    <t>TỔNG THU NSNN TRÊN ĐỊA BÀN</t>
  </si>
  <si>
    <t>Trong đó:</t>
  </si>
  <si>
    <t>I</t>
  </si>
  <si>
    <t>Thu nội địa</t>
  </si>
  <si>
    <t>Thu từ khu vực DNNN</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</si>
  <si>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</si>
  <si>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</si>
  <si>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</si>
  <si>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</si>
  <si>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</si>
  <si>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</si>
  <si>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Các khoản thu về nhà, đất</t>
  </si>
  <si>
    <t>-</t>
  </si>
  <si>
    <t>Thuế sử dụng đất nông nghiệp</t>
  </si>
  <si>
    <t>Thuế sử dụng đất phi nông nghiệp</t>
  </si>
  <si>
    <t>Thu tiền sử dụng đất</t>
  </si>
  <si>
    <t>Tiền cho thuê đất, thuê mặt nước</t>
  </si>
  <si>
    <t>Tiền cho thuê và tiền bán nhà ở thuộc sở hữu nhà nước</t>
  </si>
  <si>
    <t>Thu tiền cấp quyền khai thác khoáng sản</t>
  </si>
  <si>
    <t>Thu hồi vốn, thu cổ tức, lợi nhuận được chia của Nhà nước và lợi nhuận sau thuế còn lại sau khi trích lập các quỹ của doanh nghiệp nhà nước</t>
  </si>
  <si>
    <t>Thu từ hoạt động xổ số kiến thiết</t>
  </si>
  <si>
    <t>Thu từ quỹ đất công ích, hoa lợi công sản khác</t>
  </si>
  <si>
    <t>Thu khác ngân sách</t>
  </si>
  <si>
    <t>II</t>
  </si>
  <si>
    <t>Thu từ dầu thô</t>
  </si>
  <si>
    <t>III</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</si>
  <si>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</si>
  <si>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</si>
  <si>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</si>
  <si>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</si>
  <si>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</si>
  <si>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</si>
  <si>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</si>
  <si>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IV</t>
  </si>
  <si>
    <t>Thu viện trợ</t>
  </si>
  <si>
    <t>B</t>
  </si>
  <si>
    <t>THU NSĐP ĐƯỢC HƯỞNG THEO PHÂN CẤP</t>
  </si>
  <si>
    <t>Từ các khoản thu phân chia</t>
  </si>
  <si>
    <t>Các khoản thu NSĐP được hưởng 100%</t>
  </si>
  <si>
    <t>(Phụ lục kèm theo Công văn số 3446/STC-QLNS ngày 01/12/2020 của Sở Tài chính)</t>
  </si>
</sst>
</file>

<file path=xl/styles.xml><?xml version="1.0" encoding="utf-8"?>
<styleSheet xmlns="http://schemas.openxmlformats.org/spreadsheetml/2006/main">
  <numFmts count="5">
    <numFmt numFmtId="44" formatCode="_(&quot;$&quot;* #,##0.00_);_(&quot;$&quot;* \(#,##0.00\);_(&quot;$&quot;* &quot;-&quot;??_);_(@_)"/>
    <numFmt numFmtId="43" formatCode="_(* #,##0.00_);_(* \(#,##0.00\);_(* &quot;-&quot;??_);_(@_)"/>
    <numFmt numFmtId="164" formatCode="#,##0.0"/>
    <numFmt numFmtId="165" formatCode="0.0"/>
    <numFmt numFmtId="166" formatCode="#,###;\-#,###;&quot;&quot;;_(@_)"/>
  </numFmts>
  <fonts count="24">
    <font>
      <sz val="11"/>
      <color theme="1"/>
      <name val="Calibri"/>
      <family val="2"/>
      <scheme val="minor"/>
    </font>
    <font>
      <b/>
      <sz val="12"/>
      <name val="Times New Roman"/>
      <family val="1"/>
    </font>
    <font>
      <sz val="12"/>
      <name val="Times New Roman"/>
      <family val="1"/>
    </font>
    <font>
      <b/>
      <sz val="14"/>
      <name val="Times New Roman"/>
      <family val="1"/>
    </font>
    <font>
      <sz val="16"/>
      <name val="Times New Roman"/>
      <family val="1"/>
    </font>
    <font>
      <i/>
      <sz val="12"/>
      <name val="Times New Roman"/>
      <family val="1"/>
    </font>
    <font>
      <sz val="12"/>
      <name val="Times New Roman"/>
      <family val="1"/>
      <charset val="163"/>
    </font>
    <font>
      <i/>
      <sz val="12"/>
      <name val="Times New Roman"/>
      <family val="1"/>
      <charset val="163"/>
    </font>
    <font>
      <i/>
      <sz val="11"/>
      <name val="Times New Roman"/>
      <family val="1"/>
    </font>
    <font>
      <b/>
      <sz val="12"/>
      <name val="Times New Roman"/>
      <family val="1"/>
      <charset val="163"/>
    </font>
    <font>
      <b/>
      <sz val="10"/>
      <name val="Times New Roman"/>
      <family val="1"/>
    </font>
    <font>
      <sz val="12"/>
      <name val=".VnArial Narrow"/>
      <family val="2"/>
    </font>
    <font>
      <sz val="13"/>
      <name val="Times New Roman"/>
      <family val="1"/>
    </font>
    <font>
      <b/>
      <u/>
      <sz val="12"/>
      <name val="Times New Roman"/>
      <family val="1"/>
      <charset val="163"/>
    </font>
    <font>
      <b/>
      <sz val="11"/>
      <name val="Times New Roman"/>
      <family val="1"/>
    </font>
    <font>
      <sz val="14"/>
      <name val="Times New Roman"/>
      <family val="1"/>
    </font>
    <font>
      <sz val="12"/>
      <color theme="1"/>
      <name val="Times New Roman"/>
      <family val="1"/>
      <charset val="163"/>
    </font>
    <font>
      <sz val="12"/>
      <color indexed="62"/>
      <name val="Times New Roman"/>
      <family val="1"/>
      <charset val="163"/>
    </font>
    <font>
      <i/>
      <sz val="14"/>
      <name val="Times New Roman"/>
      <family val="1"/>
    </font>
    <font>
      <sz val="12"/>
      <name val=".VnTime"/>
      <family val="2"/>
    </font>
    <font>
      <sz val="11"/>
      <name val="Times New Roman"/>
      <family val="1"/>
      <charset val="163"/>
    </font>
    <font>
      <sz val="13"/>
      <name val=".VnTime"/>
      <family val="2"/>
    </font>
    <font>
      <sz val="10"/>
      <name val="Arial"/>
      <family val="2"/>
      <charset val="163"/>
    </font>
    <font>
      <sz val="11"/>
      <color theme="1"/>
      <name val="Calibri"/>
      <family val="2"/>
      <charset val="163"/>
      <scheme val="minor"/>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s>
  <cellStyleXfs count="11">
    <xf numFmtId="0" fontId="0" fillId="0" borderId="0"/>
    <xf numFmtId="0" fontId="11" fillId="0" borderId="0"/>
    <xf numFmtId="0" fontId="19" fillId="0" borderId="0"/>
    <xf numFmtId="43" fontId="20" fillId="0" borderId="0" applyFont="0" applyFill="0" applyBorder="0" applyAlignment="0" applyProtection="0"/>
    <xf numFmtId="44" fontId="20" fillId="0" borderId="0" applyFont="0" applyFill="0" applyBorder="0" applyAlignment="0" applyProtection="0"/>
    <xf numFmtId="166" fontId="21" fillId="0" borderId="0" applyFont="0" applyFill="0" applyBorder="0" applyAlignment="0" applyProtection="0"/>
    <xf numFmtId="0" fontId="22" fillId="0" borderId="0"/>
    <xf numFmtId="0" fontId="23" fillId="0" borderId="0"/>
    <xf numFmtId="0" fontId="19" fillId="0" borderId="0"/>
    <xf numFmtId="0" fontId="20" fillId="0" borderId="0"/>
    <xf numFmtId="0" fontId="11" fillId="0" borderId="0"/>
  </cellStyleXfs>
  <cellXfs count="83">
    <xf numFmtId="0" fontId="0" fillId="0" borderId="0" xfId="0"/>
    <xf numFmtId="0" fontId="1" fillId="0" borderId="0" xfId="0" applyFont="1" applyFill="1" applyAlignment="1"/>
    <xf numFmtId="0" fontId="1" fillId="0" borderId="0" xfId="0" applyFont="1" applyFill="1" applyAlignment="1">
      <alignment horizontal="right"/>
    </xf>
    <xf numFmtId="0" fontId="2" fillId="0" borderId="0" xfId="0" applyFont="1" applyFill="1"/>
    <xf numFmtId="0" fontId="3" fillId="0" borderId="0" xfId="0" applyFont="1" applyFill="1" applyAlignment="1">
      <alignment horizontal="left"/>
    </xf>
    <xf numFmtId="0" fontId="2" fillId="0" borderId="0" xfId="0" applyFont="1" applyFill="1" applyAlignment="1">
      <alignment horizontal="centerContinuous"/>
    </xf>
    <xf numFmtId="0" fontId="1" fillId="0" borderId="0" xfId="0" applyFont="1" applyFill="1" applyAlignment="1">
      <alignment horizontal="centerContinuous" wrapText="1"/>
    </xf>
    <xf numFmtId="0" fontId="3" fillId="0" borderId="0" xfId="0" applyFont="1" applyFill="1" applyAlignment="1">
      <alignment horizontal="centerContinuous"/>
    </xf>
    <xf numFmtId="0" fontId="4" fillId="0" borderId="0" xfId="0" applyFont="1" applyFill="1" applyAlignment="1">
      <alignment horizontal="centerContinuous"/>
    </xf>
    <xf numFmtId="0" fontId="5" fillId="0" borderId="0"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Alignment="1">
      <alignment vertical="center"/>
    </xf>
    <xf numFmtId="0" fontId="7" fillId="0" borderId="0" xfId="0" applyFont="1" applyFill="1" applyAlignment="1">
      <alignment horizontal="centerContinuous" vertical="center"/>
    </xf>
    <xf numFmtId="0" fontId="8" fillId="0" borderId="0" xfId="0" applyFont="1" applyFill="1" applyBorder="1" applyAlignment="1">
      <alignment horizontal="right"/>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3" xfId="1" applyNumberFormat="1" applyFont="1" applyFill="1" applyBorder="1" applyAlignment="1">
      <alignment horizontal="center" vertical="center" wrapText="1"/>
    </xf>
    <xf numFmtId="0" fontId="10" fillId="0" borderId="4" xfId="1" applyNumberFormat="1" applyFont="1" applyFill="1" applyBorder="1" applyAlignment="1">
      <alignment horizontal="center" vertical="center" wrapText="1"/>
    </xf>
    <xf numFmtId="0" fontId="10" fillId="0" borderId="5" xfId="1" applyNumberFormat="1" applyFont="1" applyFill="1" applyBorder="1" applyAlignment="1">
      <alignment horizontal="center" vertical="center" wrapText="1"/>
    </xf>
    <xf numFmtId="0" fontId="12" fillId="0" borderId="0" xfId="0" applyFont="1" applyFill="1"/>
    <xf numFmtId="0" fontId="12" fillId="0" borderId="0" xfId="0" applyFont="1" applyFill="1" applyAlignment="1">
      <alignment horizontal="center" vertical="center" wrapText="1"/>
    </xf>
    <xf numFmtId="0" fontId="10" fillId="0" borderId="6" xfId="0" applyNumberFormat="1" applyFont="1" applyFill="1" applyBorder="1" applyAlignment="1">
      <alignment horizontal="center" vertical="center" wrapText="1"/>
    </xf>
    <xf numFmtId="0" fontId="10" fillId="0" borderId="7" xfId="1" applyNumberFormat="1" applyFont="1" applyFill="1" applyBorder="1" applyAlignment="1">
      <alignment horizontal="center" vertical="center" wrapText="1"/>
    </xf>
    <xf numFmtId="0" fontId="10" fillId="0" borderId="7" xfId="1" applyNumberFormat="1" applyFont="1" applyFill="1" applyBorder="1" applyAlignment="1">
      <alignment horizontal="center" vertical="center" wrapText="1"/>
    </xf>
    <xf numFmtId="14" fontId="10" fillId="0" borderId="7" xfId="1"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NumberFormat="1" applyFont="1" applyFill="1" applyBorder="1" applyAlignment="1">
      <alignment horizontal="left" vertical="center" wrapText="1"/>
    </xf>
    <xf numFmtId="3" fontId="13" fillId="0" borderId="10" xfId="0" applyNumberFormat="1" applyFont="1" applyFill="1" applyBorder="1" applyAlignment="1">
      <alignment vertical="center"/>
    </xf>
    <xf numFmtId="164" fontId="13" fillId="0" borderId="10" xfId="0" applyNumberFormat="1" applyFont="1" applyFill="1" applyBorder="1" applyAlignment="1">
      <alignment vertical="center"/>
    </xf>
    <xf numFmtId="0" fontId="14" fillId="0" borderId="0" xfId="0" applyFont="1" applyFill="1" applyAlignment="1">
      <alignment vertical="center"/>
    </xf>
    <xf numFmtId="0" fontId="2" fillId="0" borderId="11" xfId="0" applyNumberFormat="1" applyFont="1" applyFill="1" applyBorder="1" applyAlignment="1">
      <alignment horizontal="left" vertical="center" wrapText="1"/>
    </xf>
    <xf numFmtId="3" fontId="13" fillId="0" borderId="8" xfId="0" applyNumberFormat="1" applyFont="1" applyFill="1" applyBorder="1" applyAlignment="1">
      <alignment vertical="center"/>
    </xf>
    <xf numFmtId="164" fontId="13" fillId="0" borderId="8" xfId="0" applyNumberFormat="1" applyFont="1" applyFill="1" applyBorder="1" applyAlignment="1">
      <alignment vertical="center"/>
    </xf>
    <xf numFmtId="0" fontId="1" fillId="0" borderId="12" xfId="0" applyFont="1" applyFill="1" applyBorder="1" applyAlignment="1">
      <alignment horizontal="center"/>
    </xf>
    <xf numFmtId="0" fontId="1" fillId="0" borderId="13" xfId="0" applyFont="1" applyFill="1" applyBorder="1"/>
    <xf numFmtId="3" fontId="9" fillId="0" borderId="12" xfId="0" applyNumberFormat="1" applyFont="1" applyFill="1" applyBorder="1" applyAlignment="1">
      <alignment vertical="center"/>
    </xf>
    <xf numFmtId="164" fontId="9" fillId="0" borderId="12" xfId="0" applyNumberFormat="1" applyFont="1" applyFill="1" applyBorder="1" applyAlignment="1">
      <alignment vertical="center"/>
    </xf>
    <xf numFmtId="3" fontId="15" fillId="0" borderId="0" xfId="0" applyNumberFormat="1" applyFont="1" applyFill="1"/>
    <xf numFmtId="0" fontId="15" fillId="0" borderId="0" xfId="0" applyFont="1" applyFill="1"/>
    <xf numFmtId="0" fontId="2" fillId="0" borderId="12" xfId="0" applyFont="1" applyFill="1" applyBorder="1" applyAlignment="1">
      <alignment horizontal="center"/>
    </xf>
    <xf numFmtId="0" fontId="2" fillId="0" borderId="13" xfId="0" applyFont="1" applyFill="1" applyBorder="1"/>
    <xf numFmtId="3" fontId="6" fillId="0" borderId="12" xfId="0" applyNumberFormat="1" applyFont="1" applyFill="1" applyBorder="1" applyAlignment="1">
      <alignment vertical="center"/>
    </xf>
    <xf numFmtId="3" fontId="6" fillId="0" borderId="13" xfId="0" applyNumberFormat="1" applyFont="1" applyFill="1" applyBorder="1" applyAlignment="1">
      <alignment vertical="center"/>
    </xf>
    <xf numFmtId="164" fontId="6" fillId="0" borderId="13" xfId="0" applyNumberFormat="1" applyFont="1" applyFill="1" applyBorder="1" applyAlignment="1">
      <alignment vertical="center"/>
    </xf>
    <xf numFmtId="165" fontId="15" fillId="0" borderId="0" xfId="0" applyNumberFormat="1" applyFont="1" applyFill="1"/>
    <xf numFmtId="3" fontId="2" fillId="0" borderId="12" xfId="0" applyNumberFormat="1" applyFont="1" applyFill="1" applyBorder="1" applyAlignment="1">
      <alignment vertical="center"/>
    </xf>
    <xf numFmtId="3" fontId="2" fillId="0" borderId="13" xfId="0" applyNumberFormat="1" applyFont="1" applyFill="1" applyBorder="1" applyAlignment="1">
      <alignment vertical="center"/>
    </xf>
    <xf numFmtId="164" fontId="2" fillId="0" borderId="13" xfId="0" applyNumberFormat="1" applyFont="1" applyFill="1" applyBorder="1" applyAlignment="1">
      <alignment vertical="center"/>
    </xf>
    <xf numFmtId="164" fontId="2" fillId="0" borderId="12" xfId="0" applyNumberFormat="1" applyFont="1" applyFill="1" applyBorder="1" applyAlignment="1">
      <alignment vertical="center"/>
    </xf>
    <xf numFmtId="0" fontId="5" fillId="0" borderId="12" xfId="0" quotePrefix="1" applyFont="1" applyFill="1" applyBorder="1" applyAlignment="1">
      <alignment horizontal="center"/>
    </xf>
    <xf numFmtId="0" fontId="5" fillId="0" borderId="13" xfId="0" applyFont="1" applyFill="1" applyBorder="1"/>
    <xf numFmtId="164" fontId="9" fillId="0" borderId="13" xfId="0" applyNumberFormat="1" applyFont="1" applyFill="1" applyBorder="1" applyAlignment="1">
      <alignment vertical="center"/>
    </xf>
    <xf numFmtId="3" fontId="7" fillId="0" borderId="12" xfId="0" applyNumberFormat="1" applyFont="1" applyFill="1" applyBorder="1" applyAlignment="1">
      <alignment vertical="center"/>
    </xf>
    <xf numFmtId="164" fontId="7" fillId="0" borderId="13" xfId="0" applyNumberFormat="1" applyFont="1" applyFill="1" applyBorder="1" applyAlignment="1">
      <alignment vertical="center"/>
    </xf>
    <xf numFmtId="3" fontId="7" fillId="0" borderId="13" xfId="0" applyNumberFormat="1" applyFont="1" applyFill="1" applyBorder="1" applyAlignment="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justify" wrapText="1"/>
    </xf>
    <xf numFmtId="3" fontId="16" fillId="0" borderId="13" xfId="0" applyNumberFormat="1" applyFont="1" applyFill="1" applyBorder="1" applyAlignment="1">
      <alignment vertical="center"/>
    </xf>
    <xf numFmtId="164" fontId="16" fillId="0" borderId="13" xfId="0" applyNumberFormat="1" applyFont="1" applyFill="1" applyBorder="1" applyAlignment="1">
      <alignment vertical="center"/>
    </xf>
    <xf numFmtId="3" fontId="17" fillId="0" borderId="12" xfId="0" applyNumberFormat="1" applyFont="1" applyFill="1" applyBorder="1" applyAlignment="1">
      <alignment vertical="center"/>
    </xf>
    <xf numFmtId="3" fontId="17" fillId="0" borderId="13" xfId="0" applyNumberFormat="1" applyFont="1" applyFill="1" applyBorder="1" applyAlignment="1">
      <alignment vertical="center"/>
    </xf>
    <xf numFmtId="164" fontId="17" fillId="0" borderId="13" xfId="0" applyNumberFormat="1" applyFont="1" applyFill="1" applyBorder="1" applyAlignment="1">
      <alignment vertical="center"/>
    </xf>
    <xf numFmtId="3" fontId="1" fillId="0" borderId="12" xfId="0" applyNumberFormat="1" applyFont="1" applyFill="1" applyBorder="1" applyAlignment="1">
      <alignment vertical="center"/>
    </xf>
    <xf numFmtId="164" fontId="1" fillId="0" borderId="12" xfId="0" applyNumberFormat="1" applyFont="1" applyFill="1" applyBorder="1" applyAlignment="1">
      <alignment vertical="center"/>
    </xf>
    <xf numFmtId="0" fontId="2" fillId="0" borderId="12" xfId="0" applyFont="1" applyFill="1" applyBorder="1"/>
    <xf numFmtId="0" fontId="1" fillId="0" borderId="14" xfId="0" applyFont="1" applyFill="1" applyBorder="1"/>
    <xf numFmtId="0" fontId="9" fillId="0" borderId="12" xfId="0" applyFont="1" applyFill="1" applyBorder="1" applyAlignment="1">
      <alignment horizontal="center" vertical="center"/>
    </xf>
    <xf numFmtId="0" fontId="9" fillId="0" borderId="14" xfId="0" applyNumberFormat="1" applyFont="1" applyFill="1" applyBorder="1" applyAlignment="1">
      <alignment vertical="center" wrapText="1"/>
    </xf>
    <xf numFmtId="3" fontId="9" fillId="0" borderId="12" xfId="0" applyNumberFormat="1" applyFont="1" applyFill="1" applyBorder="1" applyAlignment="1">
      <alignment vertical="center" wrapText="1"/>
    </xf>
    <xf numFmtId="3" fontId="9" fillId="0" borderId="13" xfId="0" applyNumberFormat="1" applyFont="1" applyFill="1" applyBorder="1" applyAlignment="1">
      <alignment vertical="center" wrapText="1"/>
    </xf>
    <xf numFmtId="164" fontId="9" fillId="0" borderId="13" xfId="0" applyNumberFormat="1" applyFont="1" applyFill="1" applyBorder="1" applyAlignment="1">
      <alignment vertical="center" wrapText="1"/>
    </xf>
    <xf numFmtId="0" fontId="6" fillId="0" borderId="12" xfId="0" applyFont="1" applyFill="1" applyBorder="1" applyAlignment="1">
      <alignment horizontal="center" vertical="center"/>
    </xf>
    <xf numFmtId="0" fontId="6" fillId="0" borderId="14" xfId="0" applyNumberFormat="1" applyFont="1" applyFill="1" applyBorder="1" applyAlignment="1">
      <alignment horizontal="left" vertical="center" wrapText="1"/>
    </xf>
    <xf numFmtId="0" fontId="6" fillId="0" borderId="15" xfId="0" applyFont="1" applyFill="1" applyBorder="1" applyAlignment="1">
      <alignment horizontal="center" vertical="center"/>
    </xf>
    <xf numFmtId="0" fontId="6" fillId="0" borderId="16" xfId="0" applyNumberFormat="1" applyFont="1" applyFill="1" applyBorder="1" applyAlignment="1">
      <alignment vertical="center" wrapText="1"/>
    </xf>
    <xf numFmtId="3" fontId="16" fillId="0" borderId="15" xfId="0" applyNumberFormat="1" applyFont="1" applyFill="1" applyBorder="1" applyAlignment="1">
      <alignment vertical="center"/>
    </xf>
    <xf numFmtId="3" fontId="16" fillId="0" borderId="17" xfId="0" applyNumberFormat="1" applyFont="1" applyFill="1" applyBorder="1" applyAlignment="1">
      <alignment vertical="center"/>
    </xf>
    <xf numFmtId="164" fontId="16" fillId="0" borderId="17" xfId="0" applyNumberFormat="1" applyFont="1" applyFill="1" applyBorder="1" applyAlignment="1">
      <alignment vertical="center"/>
    </xf>
    <xf numFmtId="0" fontId="18" fillId="0" borderId="18" xfId="0" applyFont="1" applyFill="1" applyBorder="1" applyAlignment="1">
      <alignment horizontal="left"/>
    </xf>
    <xf numFmtId="0" fontId="18" fillId="0" borderId="0" xfId="0" quotePrefix="1" applyFont="1" applyFill="1" applyAlignment="1">
      <alignment horizontal="left"/>
    </xf>
    <xf numFmtId="0" fontId="15" fillId="0" borderId="0" xfId="2" applyFont="1" applyFill="1"/>
  </cellXfs>
  <cellStyles count="11">
    <cellStyle name="Comma 2" xfId="3"/>
    <cellStyle name="Currency 2" xfId="4"/>
    <cellStyle name="HAI" xfId="5"/>
    <cellStyle name="Normal" xfId="0" builtinId="0"/>
    <cellStyle name="Normal 2" xfId="2"/>
    <cellStyle name="Normal 3" xfId="6"/>
    <cellStyle name="Normal 4" xfId="1"/>
    <cellStyle name="Normal 5" xfId="7"/>
    <cellStyle name="Normal 6" xfId="8"/>
    <cellStyle name="Normal 7" xfId="9"/>
    <cellStyle name="Normal 8"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45"/>
  <sheetViews>
    <sheetView tabSelected="1" workbookViewId="0">
      <selection activeCell="G8" sqref="G8"/>
    </sheetView>
  </sheetViews>
  <sheetFormatPr defaultColWidth="12.85546875" defaultRowHeight="15.75"/>
  <cols>
    <col min="1" max="1" width="7.28515625" style="3" customWidth="1"/>
    <col min="2" max="2" width="57.85546875" style="3" customWidth="1"/>
    <col min="3" max="3" width="14.5703125" style="3" customWidth="1"/>
    <col min="4" max="4" width="14.42578125" style="3" customWidth="1"/>
    <col min="5" max="5" width="9.140625" style="3" customWidth="1"/>
    <col min="6" max="6" width="11.28515625" style="3" customWidth="1"/>
    <col min="7" max="7" width="13.28515625" style="3" customWidth="1"/>
    <col min="8" max="8" width="12.85546875" style="3" hidden="1" customWidth="1"/>
    <col min="9" max="16384" width="12.85546875" style="3"/>
  </cols>
  <sheetData>
    <row r="1" spans="1:9">
      <c r="A1" s="1" t="s">
        <v>0</v>
      </c>
      <c r="B1" s="1"/>
      <c r="C1" s="1"/>
      <c r="D1" s="2" t="s">
        <v>1</v>
      </c>
      <c r="E1" s="2"/>
      <c r="F1" s="2"/>
    </row>
    <row r="2" spans="1:9" ht="18.75">
      <c r="A2" s="4"/>
      <c r="B2" s="4"/>
      <c r="C2" s="5"/>
      <c r="D2" s="5"/>
      <c r="E2" s="5"/>
      <c r="F2" s="5"/>
    </row>
    <row r="3" spans="1:9" ht="20.25">
      <c r="A3" s="6" t="s">
        <v>2</v>
      </c>
      <c r="B3" s="7"/>
      <c r="C3" s="8"/>
      <c r="D3" s="8"/>
      <c r="E3" s="8"/>
      <c r="F3" s="8"/>
    </row>
    <row r="4" spans="1:9">
      <c r="A4" s="9" t="s">
        <v>51</v>
      </c>
      <c r="B4" s="9"/>
      <c r="C4" s="9"/>
      <c r="D4" s="9"/>
      <c r="E4" s="9"/>
      <c r="F4" s="9"/>
    </row>
    <row r="5" spans="1:9">
      <c r="A5" s="10"/>
      <c r="B5" s="10"/>
      <c r="C5" s="10"/>
      <c r="D5" s="11"/>
      <c r="E5" s="12"/>
      <c r="F5" s="13" t="s">
        <v>3</v>
      </c>
    </row>
    <row r="6" spans="1:9" s="20" customFormat="1" ht="33.75" customHeight="1">
      <c r="A6" s="14" t="s">
        <v>4</v>
      </c>
      <c r="B6" s="15" t="s">
        <v>5</v>
      </c>
      <c r="C6" s="16" t="s">
        <v>6</v>
      </c>
      <c r="D6" s="17" t="s">
        <v>7</v>
      </c>
      <c r="E6" s="18" t="s">
        <v>8</v>
      </c>
      <c r="F6" s="19"/>
      <c r="H6" s="21" t="s">
        <v>9</v>
      </c>
    </row>
    <row r="7" spans="1:9" s="20" customFormat="1" ht="38.25">
      <c r="A7" s="14"/>
      <c r="B7" s="14"/>
      <c r="C7" s="22"/>
      <c r="D7" s="23"/>
      <c r="E7" s="24" t="s">
        <v>6</v>
      </c>
      <c r="F7" s="25" t="s">
        <v>10</v>
      </c>
      <c r="H7" s="26"/>
    </row>
    <row r="8" spans="1:9" s="31" customFormat="1">
      <c r="A8" s="27" t="s">
        <v>11</v>
      </c>
      <c r="B8" s="28" t="s">
        <v>12</v>
      </c>
      <c r="C8" s="29">
        <f>+C10+C30+141900</f>
        <v>9856900</v>
      </c>
      <c r="D8" s="29">
        <f>+D10+D30+141900</f>
        <v>12186900</v>
      </c>
      <c r="E8" s="30">
        <f>+D8/C8*100</f>
        <v>123.63826355142082</v>
      </c>
      <c r="F8" s="30">
        <f>+D8/H8*100</f>
        <v>90.67105014112272</v>
      </c>
      <c r="H8" s="29">
        <f>+H10+H30</f>
        <v>13440784</v>
      </c>
    </row>
    <row r="9" spans="1:9" s="31" customFormat="1">
      <c r="A9" s="27"/>
      <c r="B9" s="32" t="s">
        <v>13</v>
      </c>
      <c r="C9" s="33"/>
      <c r="D9" s="33"/>
      <c r="E9" s="34"/>
      <c r="F9" s="34"/>
      <c r="H9" s="33"/>
    </row>
    <row r="10" spans="1:9" s="40" customFormat="1" ht="18.75">
      <c r="A10" s="35" t="s">
        <v>14</v>
      </c>
      <c r="B10" s="36" t="s">
        <v>15</v>
      </c>
      <c r="C10" s="37">
        <f>+C11+C12+C13+C14+C15+C16+C17+C18+C24+C25+C26+C27+C28</f>
        <v>9000000</v>
      </c>
      <c r="D10" s="37">
        <f>+D11+D12+D13+D14+D15+D16+D17+D18+D24+D25+D26+D27+D28</f>
        <v>11330000</v>
      </c>
      <c r="E10" s="38">
        <f t="shared" ref="E10:E40" si="0">+D10/C10*100</f>
        <v>125.8888888888889</v>
      </c>
      <c r="F10" s="38">
        <f t="shared" ref="F10:F40" si="1">+D10/H10*100</f>
        <v>88.837306274101437</v>
      </c>
      <c r="G10" s="39"/>
      <c r="H10" s="37">
        <f>+H11+H12+H13+H14+H15+H16+H17+H18+H24+H25+H26+H27+H28</f>
        <v>12753651</v>
      </c>
      <c r="I10" s="39"/>
    </row>
    <row r="11" spans="1:9" s="40" customFormat="1" ht="18.75">
      <c r="A11" s="41">
        <v>1</v>
      </c>
      <c r="B11" s="42" t="s">
        <v>16</v>
      </c>
      <c r="C11" s="43">
        <f>315000+148000</f>
        <v>463000</v>
      </c>
      <c r="D11" s="44">
        <v>435000</v>
      </c>
      <c r="E11" s="45">
        <f>+D11/C11*100</f>
        <v>93.952483801295898</v>
      </c>
      <c r="F11" s="45">
        <f t="shared" si="1"/>
        <v>100.30136525145667</v>
      </c>
      <c r="G11" s="39"/>
      <c r="H11" s="44">
        <v>433693</v>
      </c>
    </row>
    <row r="12" spans="1:9" s="40" customFormat="1" ht="18.75">
      <c r="A12" s="41">
        <f>+A11+1</f>
        <v>2</v>
      </c>
      <c r="B12" s="42" t="s">
        <v>17</v>
      </c>
      <c r="C12" s="43">
        <v>440000</v>
      </c>
      <c r="D12" s="44">
        <v>480000</v>
      </c>
      <c r="E12" s="45">
        <f>+D12/C12*100</f>
        <v>109.09090909090908</v>
      </c>
      <c r="F12" s="45">
        <f t="shared" si="1"/>
        <v>132.71767080487737</v>
      </c>
      <c r="G12" s="46"/>
      <c r="H12" s="44">
        <v>361670</v>
      </c>
    </row>
    <row r="13" spans="1:9" s="40" customFormat="1" ht="18.75">
      <c r="A13" s="41">
        <f>A12+1</f>
        <v>3</v>
      </c>
      <c r="B13" s="42" t="s">
        <v>18</v>
      </c>
      <c r="C13" s="43">
        <v>2200000</v>
      </c>
      <c r="D13" s="44">
        <v>2200000</v>
      </c>
      <c r="E13" s="45">
        <f t="shared" si="0"/>
        <v>100</v>
      </c>
      <c r="F13" s="45">
        <f t="shared" si="1"/>
        <v>105.79654458867506</v>
      </c>
      <c r="H13" s="44">
        <v>2079463</v>
      </c>
    </row>
    <row r="14" spans="1:9" s="40" customFormat="1" ht="18.75">
      <c r="A14" s="41">
        <f>A13+1</f>
        <v>4</v>
      </c>
      <c r="B14" s="42" t="s">
        <v>19</v>
      </c>
      <c r="C14" s="47">
        <v>502000</v>
      </c>
      <c r="D14" s="48">
        <v>380000</v>
      </c>
      <c r="E14" s="49">
        <f t="shared" si="0"/>
        <v>75.697211155378483</v>
      </c>
      <c r="F14" s="49">
        <f t="shared" si="1"/>
        <v>97.78466273297839</v>
      </c>
      <c r="H14" s="48">
        <v>388609</v>
      </c>
    </row>
    <row r="15" spans="1:9" s="40" customFormat="1" ht="18.75">
      <c r="A15" s="41">
        <f>A14+1</f>
        <v>5</v>
      </c>
      <c r="B15" s="42" t="s">
        <v>20</v>
      </c>
      <c r="C15" s="47">
        <v>850000</v>
      </c>
      <c r="D15" s="48">
        <v>950000</v>
      </c>
      <c r="E15" s="49">
        <f t="shared" si="0"/>
        <v>111.76470588235294</v>
      </c>
      <c r="F15" s="49">
        <f t="shared" si="1"/>
        <v>115.58190011777188</v>
      </c>
      <c r="H15" s="48">
        <v>821928</v>
      </c>
    </row>
    <row r="16" spans="1:9" s="40" customFormat="1" ht="18.75">
      <c r="A16" s="41">
        <f>A15+1</f>
        <v>6</v>
      </c>
      <c r="B16" s="42" t="s">
        <v>21</v>
      </c>
      <c r="C16" s="47">
        <v>430000</v>
      </c>
      <c r="D16" s="48">
        <v>310000</v>
      </c>
      <c r="E16" s="49">
        <f t="shared" si="0"/>
        <v>72.093023255813947</v>
      </c>
      <c r="F16" s="49">
        <f t="shared" si="1"/>
        <v>86.334862295894638</v>
      </c>
      <c r="H16" s="48">
        <v>359067</v>
      </c>
    </row>
    <row r="17" spans="1:8" s="40" customFormat="1" ht="18.75">
      <c r="A17" s="41">
        <f>A16+1</f>
        <v>7</v>
      </c>
      <c r="B17" s="42" t="s">
        <v>22</v>
      </c>
      <c r="C17" s="47">
        <v>185000</v>
      </c>
      <c r="D17" s="48">
        <v>180000</v>
      </c>
      <c r="E17" s="49">
        <f t="shared" si="0"/>
        <v>97.297297297297305</v>
      </c>
      <c r="F17" s="49">
        <f t="shared" si="1"/>
        <v>109.72398322442211</v>
      </c>
      <c r="H17" s="48">
        <v>164048</v>
      </c>
    </row>
    <row r="18" spans="1:8" s="40" customFormat="1" ht="18.75">
      <c r="A18" s="41">
        <v>8</v>
      </c>
      <c r="B18" s="42" t="s">
        <v>23</v>
      </c>
      <c r="C18" s="47">
        <f>+C19+C20+C21+C22+C23</f>
        <v>3420000</v>
      </c>
      <c r="D18" s="47">
        <f>+D19+D20+D21+D22+D23</f>
        <v>5755000</v>
      </c>
      <c r="E18" s="50">
        <f t="shared" si="0"/>
        <v>168.2748538011696</v>
      </c>
      <c r="F18" s="50">
        <f t="shared" si="1"/>
        <v>77.002802072425709</v>
      </c>
      <c r="H18" s="47">
        <f>+H19+H20+H21+H22+H23</f>
        <v>7473754</v>
      </c>
    </row>
    <row r="19" spans="1:8" s="40" customFormat="1" ht="18.75">
      <c r="A19" s="51" t="s">
        <v>24</v>
      </c>
      <c r="B19" s="52" t="s">
        <v>25</v>
      </c>
      <c r="C19" s="37"/>
      <c r="D19" s="48"/>
      <c r="E19" s="53"/>
      <c r="F19" s="53"/>
      <c r="H19" s="48">
        <v>109</v>
      </c>
    </row>
    <row r="20" spans="1:8" s="40" customFormat="1" ht="18.75">
      <c r="A20" s="51" t="s">
        <v>24</v>
      </c>
      <c r="B20" s="52" t="s">
        <v>26</v>
      </c>
      <c r="C20" s="47">
        <v>20000</v>
      </c>
      <c r="D20" s="48">
        <v>20000</v>
      </c>
      <c r="E20" s="49">
        <f t="shared" si="0"/>
        <v>100</v>
      </c>
      <c r="F20" s="49">
        <f t="shared" si="1"/>
        <v>114.87650775416427</v>
      </c>
      <c r="H20" s="48">
        <v>17410</v>
      </c>
    </row>
    <row r="21" spans="1:8" s="40" customFormat="1" ht="18.75">
      <c r="A21" s="51" t="s">
        <v>24</v>
      </c>
      <c r="B21" s="52" t="s">
        <v>27</v>
      </c>
      <c r="C21" s="43">
        <v>3000000</v>
      </c>
      <c r="D21" s="44">
        <v>5000000</v>
      </c>
      <c r="E21" s="45">
        <f t="shared" si="0"/>
        <v>166.66666666666669</v>
      </c>
      <c r="F21" s="45">
        <f t="shared" si="1"/>
        <v>72.561178869546168</v>
      </c>
      <c r="H21" s="44">
        <v>6890737</v>
      </c>
    </row>
    <row r="22" spans="1:8" s="40" customFormat="1" ht="18.75">
      <c r="A22" s="51" t="s">
        <v>24</v>
      </c>
      <c r="B22" s="52" t="s">
        <v>28</v>
      </c>
      <c r="C22" s="47">
        <v>400000</v>
      </c>
      <c r="D22" s="48">
        <v>675000</v>
      </c>
      <c r="E22" s="49">
        <f t="shared" si="0"/>
        <v>168.75</v>
      </c>
      <c r="F22" s="49">
        <f t="shared" si="1"/>
        <v>126.56898666056635</v>
      </c>
      <c r="H22" s="48">
        <v>533306</v>
      </c>
    </row>
    <row r="23" spans="1:8" s="40" customFormat="1" ht="18.75">
      <c r="A23" s="51" t="s">
        <v>24</v>
      </c>
      <c r="B23" s="52" t="s">
        <v>29</v>
      </c>
      <c r="C23" s="54"/>
      <c r="D23" s="48">
        <v>60000</v>
      </c>
      <c r="E23" s="55"/>
      <c r="F23" s="55"/>
      <c r="H23" s="56">
        <v>32192</v>
      </c>
    </row>
    <row r="24" spans="1:8" s="40" customFormat="1" ht="18.75">
      <c r="A24" s="41">
        <v>9</v>
      </c>
      <c r="B24" s="42" t="s">
        <v>30</v>
      </c>
      <c r="C24" s="43">
        <v>80000</v>
      </c>
      <c r="D24" s="44">
        <v>75000</v>
      </c>
      <c r="E24" s="45">
        <f t="shared" si="0"/>
        <v>93.75</v>
      </c>
      <c r="F24" s="45">
        <f t="shared" si="1"/>
        <v>104.18113626892624</v>
      </c>
      <c r="H24" s="44">
        <v>71990</v>
      </c>
    </row>
    <row r="25" spans="1:8" s="40" customFormat="1" ht="48">
      <c r="A25" s="57">
        <f>A24+1</f>
        <v>10</v>
      </c>
      <c r="B25" s="58" t="s">
        <v>31</v>
      </c>
      <c r="C25" s="47">
        <v>15000</v>
      </c>
      <c r="D25" s="48">
        <v>30000</v>
      </c>
      <c r="E25" s="49">
        <f t="shared" si="0"/>
        <v>200</v>
      </c>
      <c r="F25" s="49">
        <f t="shared" si="1"/>
        <v>86.107921928817461</v>
      </c>
      <c r="H25" s="48">
        <v>34840</v>
      </c>
    </row>
    <row r="26" spans="1:8" s="40" customFormat="1" ht="18.75">
      <c r="A26" s="41">
        <v>11</v>
      </c>
      <c r="B26" s="42" t="s">
        <v>32</v>
      </c>
      <c r="C26" s="47">
        <v>115000</v>
      </c>
      <c r="D26" s="48">
        <v>115000</v>
      </c>
      <c r="E26" s="49">
        <f t="shared" si="0"/>
        <v>100</v>
      </c>
      <c r="F26" s="49">
        <f t="shared" si="1"/>
        <v>99.994782880893169</v>
      </c>
      <c r="H26" s="48">
        <v>115006</v>
      </c>
    </row>
    <row r="27" spans="1:8" s="40" customFormat="1" ht="18.75">
      <c r="A27" s="41">
        <f>A26+1</f>
        <v>12</v>
      </c>
      <c r="B27" s="42" t="s">
        <v>33</v>
      </c>
      <c r="C27" s="47">
        <v>60000</v>
      </c>
      <c r="D27" s="59">
        <v>70000</v>
      </c>
      <c r="E27" s="60">
        <f t="shared" si="0"/>
        <v>116.66666666666667</v>
      </c>
      <c r="F27" s="60">
        <f t="shared" si="1"/>
        <v>87.047353760445674</v>
      </c>
      <c r="H27" s="59">
        <v>80416</v>
      </c>
    </row>
    <row r="28" spans="1:8" s="40" customFormat="1" ht="18.75">
      <c r="A28" s="41">
        <f>A27+1</f>
        <v>13</v>
      </c>
      <c r="B28" s="42" t="s">
        <v>34</v>
      </c>
      <c r="C28" s="47">
        <v>240000</v>
      </c>
      <c r="D28" s="59">
        <v>350000</v>
      </c>
      <c r="E28" s="60">
        <f t="shared" si="0"/>
        <v>145.83333333333331</v>
      </c>
      <c r="F28" s="60">
        <f t="shared" si="1"/>
        <v>94.80804080538077</v>
      </c>
      <c r="H28" s="59">
        <v>369167</v>
      </c>
    </row>
    <row r="29" spans="1:8" s="40" customFormat="1" ht="18.75">
      <c r="A29" s="35" t="s">
        <v>35</v>
      </c>
      <c r="B29" s="36" t="s">
        <v>36</v>
      </c>
      <c r="C29" s="61"/>
      <c r="D29" s="62"/>
      <c r="E29" s="63"/>
      <c r="F29" s="63"/>
      <c r="H29" s="62"/>
    </row>
    <row r="30" spans="1:8" s="40" customFormat="1" ht="18.75">
      <c r="A30" s="35" t="s">
        <v>37</v>
      </c>
      <c r="B30" s="36" t="s">
        <v>38</v>
      </c>
      <c r="C30" s="64">
        <f>+C31+C32+C33+C34+C35+C36</f>
        <v>715000</v>
      </c>
      <c r="D30" s="64">
        <f>+D31+D32+D33+D34+D35+D36</f>
        <v>715000</v>
      </c>
      <c r="E30" s="65">
        <f t="shared" si="0"/>
        <v>100</v>
      </c>
      <c r="F30" s="65">
        <f t="shared" si="1"/>
        <v>104.05554674277033</v>
      </c>
      <c r="H30" s="64">
        <v>687133</v>
      </c>
    </row>
    <row r="31" spans="1:8" s="40" customFormat="1" ht="18.75">
      <c r="A31" s="41">
        <v>1</v>
      </c>
      <c r="B31" s="42" t="s">
        <v>39</v>
      </c>
      <c r="C31" s="47">
        <v>531000</v>
      </c>
      <c r="D31" s="47">
        <v>531000</v>
      </c>
      <c r="E31" s="60">
        <f t="shared" si="0"/>
        <v>100</v>
      </c>
      <c r="F31" s="60">
        <f t="shared" si="1"/>
        <v>102.61246306627683</v>
      </c>
      <c r="H31" s="59">
        <v>517481</v>
      </c>
    </row>
    <row r="32" spans="1:8" s="40" customFormat="1" ht="18.75">
      <c r="A32" s="41">
        <f>A31+1</f>
        <v>2</v>
      </c>
      <c r="B32" s="42" t="s">
        <v>40</v>
      </c>
      <c r="C32" s="47">
        <v>140000</v>
      </c>
      <c r="D32" s="47">
        <v>140000</v>
      </c>
      <c r="E32" s="60">
        <f t="shared" si="0"/>
        <v>100</v>
      </c>
      <c r="F32" s="60">
        <f t="shared" si="1"/>
        <v>117.45853294292354</v>
      </c>
      <c r="H32" s="59">
        <v>119191</v>
      </c>
    </row>
    <row r="33" spans="1:8" s="40" customFormat="1" ht="18.75">
      <c r="A33" s="41">
        <f>A32+1</f>
        <v>3</v>
      </c>
      <c r="B33" s="42" t="s">
        <v>41</v>
      </c>
      <c r="C33" s="47">
        <v>44000</v>
      </c>
      <c r="D33" s="47">
        <v>44000</v>
      </c>
      <c r="E33" s="60">
        <f t="shared" si="0"/>
        <v>100</v>
      </c>
      <c r="F33" s="60">
        <f t="shared" si="1"/>
        <v>136.65232852462071</v>
      </c>
      <c r="H33" s="59">
        <v>32198.5</v>
      </c>
    </row>
    <row r="34" spans="1:8" s="40" customFormat="1" ht="18.75">
      <c r="A34" s="41">
        <f>A33+1</f>
        <v>4</v>
      </c>
      <c r="B34" s="42" t="s">
        <v>42</v>
      </c>
      <c r="C34" s="61"/>
      <c r="D34" s="59"/>
      <c r="E34" s="60"/>
      <c r="F34" s="60"/>
      <c r="H34" s="59"/>
    </row>
    <row r="35" spans="1:8" s="40" customFormat="1" ht="18.75">
      <c r="A35" s="41">
        <v>5</v>
      </c>
      <c r="B35" s="42" t="s">
        <v>43</v>
      </c>
      <c r="C35" s="61"/>
      <c r="D35" s="59"/>
      <c r="E35" s="60"/>
      <c r="F35" s="60"/>
      <c r="H35" s="59"/>
    </row>
    <row r="36" spans="1:8" s="40" customFormat="1" ht="18.75">
      <c r="A36" s="41">
        <v>6</v>
      </c>
      <c r="B36" s="66" t="s">
        <v>44</v>
      </c>
      <c r="C36" s="61"/>
      <c r="D36" s="59"/>
      <c r="E36" s="60"/>
      <c r="F36" s="60"/>
      <c r="H36" s="59"/>
    </row>
    <row r="37" spans="1:8" s="40" customFormat="1" ht="18.75">
      <c r="A37" s="35" t="s">
        <v>45</v>
      </c>
      <c r="B37" s="67" t="s">
        <v>46</v>
      </c>
      <c r="C37" s="61"/>
      <c r="D37" s="62"/>
      <c r="E37" s="63"/>
      <c r="F37" s="63"/>
      <c r="H37" s="62"/>
    </row>
    <row r="38" spans="1:8" s="40" customFormat="1" ht="18.75">
      <c r="A38" s="68" t="s">
        <v>47</v>
      </c>
      <c r="B38" s="69" t="s">
        <v>48</v>
      </c>
      <c r="C38" s="70">
        <f>+C39+C40</f>
        <v>8285000</v>
      </c>
      <c r="D38" s="71">
        <f>+D39+D40</f>
        <v>10527800</v>
      </c>
      <c r="E38" s="72">
        <f t="shared" si="0"/>
        <v>127.07060953530475</v>
      </c>
      <c r="F38" s="72">
        <f t="shared" si="1"/>
        <v>86.50422868702357</v>
      </c>
      <c r="H38" s="71">
        <f>+H39+H40</f>
        <v>12170272.089344999</v>
      </c>
    </row>
    <row r="39" spans="1:8" s="40" customFormat="1" ht="18.75">
      <c r="A39" s="73">
        <v>1</v>
      </c>
      <c r="B39" s="74" t="s">
        <v>49</v>
      </c>
      <c r="C39" s="47">
        <v>3768200</v>
      </c>
      <c r="D39" s="47">
        <v>3694200</v>
      </c>
      <c r="E39" s="50">
        <f>+D39/C39*100</f>
        <v>98.03619765405233</v>
      </c>
      <c r="F39" s="50">
        <f t="shared" si="1"/>
        <v>107.46474716810957</v>
      </c>
      <c r="H39" s="47">
        <v>3437592.4173730002</v>
      </c>
    </row>
    <row r="40" spans="1:8" s="40" customFormat="1" ht="18.75">
      <c r="A40" s="75">
        <v>2</v>
      </c>
      <c r="B40" s="76" t="s">
        <v>50</v>
      </c>
      <c r="C40" s="77">
        <f>4401800+115000</f>
        <v>4516800</v>
      </c>
      <c r="D40" s="78">
        <f>10527800-3694200</f>
        <v>6833600</v>
      </c>
      <c r="E40" s="79">
        <f t="shared" si="0"/>
        <v>151.29295076160113</v>
      </c>
      <c r="F40" s="79">
        <f t="shared" si="1"/>
        <v>78.253185238579221</v>
      </c>
      <c r="H40" s="78">
        <f>12170271.671972-3437592</f>
        <v>8732679.6719719991</v>
      </c>
    </row>
    <row r="41" spans="1:8" ht="18.75">
      <c r="A41" s="80"/>
      <c r="B41" s="80"/>
      <c r="C41" s="80"/>
      <c r="D41" s="80"/>
      <c r="E41" s="80"/>
      <c r="F41" s="80"/>
    </row>
    <row r="42" spans="1:8" ht="18.75">
      <c r="A42" s="40"/>
      <c r="B42" s="81"/>
      <c r="C42" s="40"/>
      <c r="D42" s="40"/>
      <c r="E42" s="40"/>
      <c r="F42" s="40"/>
    </row>
    <row r="43" spans="1:8" ht="18.75">
      <c r="A43" s="40"/>
      <c r="B43" s="81"/>
      <c r="C43" s="40"/>
      <c r="D43" s="40"/>
      <c r="E43" s="40"/>
      <c r="F43" s="40"/>
    </row>
    <row r="44" spans="1:8" ht="18.75">
      <c r="A44" s="82"/>
      <c r="B44" s="81"/>
      <c r="C44" s="40"/>
      <c r="D44" s="40"/>
      <c r="E44" s="40"/>
      <c r="F44" s="40"/>
    </row>
    <row r="45" spans="1:8" ht="18.75">
      <c r="A45" s="82"/>
      <c r="B45" s="81"/>
      <c r="C45" s="40"/>
      <c r="D45" s="40"/>
      <c r="E45" s="40"/>
      <c r="F45" s="40"/>
    </row>
  </sheetData>
  <mergeCells count="10">
    <mergeCell ref="H6:H7"/>
    <mergeCell ref="A41:F41"/>
    <mergeCell ref="D1:F1"/>
    <mergeCell ref="A4:F4"/>
    <mergeCell ref="A5:C5"/>
    <mergeCell ref="A6:A7"/>
    <mergeCell ref="B6:B7"/>
    <mergeCell ref="C6:C7"/>
    <mergeCell ref="D6:D7"/>
    <mergeCell ref="E6:F6"/>
  </mergeCells>
  <pageMargins left="0.54" right="0.31" top="0.46"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2020-12-03T03:11:52Z</dcterms:created>
  <dcterms:modified xsi:type="dcterms:W3CDTF">2020-12-03T03:12:18Z</dcterms:modified>
</cp:coreProperties>
</file>